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'Foglio1'!$A$1:$I$8</definedName>
  </definedNames>
  <calcPr fullCalcOnLoad="1"/>
</workbook>
</file>

<file path=xl/sharedStrings.xml><?xml version="1.0" encoding="utf-8"?>
<sst xmlns="http://schemas.openxmlformats.org/spreadsheetml/2006/main" count="28" uniqueCount="24">
  <si>
    <t>INSGESAMT - TOTALE</t>
  </si>
  <si>
    <t xml:space="preserve">Produktionsfirma - Impresa di produzione
MWST Nr. - Partita IVA
</t>
  </si>
  <si>
    <t>Projektname                          Nome del progetto</t>
  </si>
  <si>
    <t>Gesamtherstel-lungskosten 
Costo complessivo di produzione</t>
  </si>
  <si>
    <t>Anteil an den Gesamt-herstellungskosten gemäß Antrag             Quota sul costo complessivo di produzione in base alla domanda</t>
  </si>
  <si>
    <t>lf.Nr.
    n.ord.</t>
  </si>
  <si>
    <t xml:space="preserve">Datum
 data
</t>
  </si>
  <si>
    <t>Genehmigter Beitrag
Contributo concesso</t>
  </si>
  <si>
    <t>Territorialeffekt
Effetto territoriale</t>
  </si>
  <si>
    <t>Genehmigter Beitrag 2020
Contributo concesso</t>
  </si>
  <si>
    <t>Genehmigter Beitrag 2021
Contributo concesso</t>
  </si>
  <si>
    <t>Non mi uccidere</t>
  </si>
  <si>
    <t>Il Pastore</t>
  </si>
  <si>
    <t>10 GIORNI CON BABBO NATALE</t>
  </si>
  <si>
    <t>TILL SLEEP DO US PART (Dreamcatcher)</t>
  </si>
  <si>
    <t>Gasbarra (AT)</t>
  </si>
  <si>
    <t xml:space="preserve">
Mediaart Production Gen.
Dantestr. 28 
39100 Bozen
Italien
mediaart@pec.it
P.Iva/MwSt.: 00765890215
</t>
  </si>
  <si>
    <t xml:space="preserve">Unlimited Stories AB
Skeppsbron 38
11130 Stockholm
Schweden
maritha@unlimitedstories.se
UID: SE556695958001
</t>
  </si>
  <si>
    <t xml:space="preserve">COLORADO FILM PRODUCTION C.F.P. S.r.l.
Via Monte Leone 3 
20149 Milano
Italia
COLORADOFILM@PEC.IT
P.Iva/MwSt.: 08245630150
</t>
  </si>
  <si>
    <t xml:space="preserve">
good friends Filmproduktion GmbH
Kaiserdamm 83
14057 Berlin
Deutschland
aura.delacruz@good-friends.tv
UID: DE298387881
</t>
  </si>
  <si>
    <t xml:space="preserve">
Vivo film S.r.l.
Via Gualti Ero Castellini 33
00197 Roma
Italia
VIVOFILM@PEC.IT
P.Iva/MwSt.: 07939951005
</t>
  </si>
  <si>
    <t>28/01/2020</t>
  </si>
  <si>
    <t>ID Nr.
COR Nr.</t>
  </si>
  <si>
    <t xml:space="preserve">A N L A G E  "A"    -    A L L E G A T O  "A"
 ZUR ANORDNUNG CALL 1 / 2020 VOM 19.03.2020 - AL PROVVEDIMENTO call 1 / 2020 DD. 19/03/2020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</si>
</sst>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€&quot;\ #,##0.00"/>
    <numFmt numFmtId="193" formatCode="#,##0.00\ &quot;€&quot;"/>
    <numFmt numFmtId="194" formatCode="0.0%"/>
    <numFmt numFmtId="195" formatCode="&quot;€&quot;\ #,##0.000"/>
    <numFmt numFmtId="196" formatCode="#,##0.000\ &quot;€&quot;"/>
    <numFmt numFmtId="197" formatCode="_-* #,##0.00\ [$€-407]_-;\-* #,##0.00\ [$€-407]_-;_-* &quot;-&quot;??\ [$€-407]_-;_-@_-"/>
    <numFmt numFmtId="198" formatCode="[$-407]dddd\,\ d\.\ mmmm\ yyyy"/>
    <numFmt numFmtId="199" formatCode="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[$€-2]\ #,##0.00;[Red]\-[$€-2]\ #,##0.00"/>
    <numFmt numFmtId="205" formatCode="_-[$€-2]\ * #,##0.00_-;\-[$€-2]\ * #,##0.00_-;_-[$€-2]\ * &quot;-&quot;??_-;_-@_-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00%"/>
    <numFmt numFmtId="211" formatCode="_-* #,##0.00\ [$€-410]_-;\-* #,##0.00\ [$€-410]_-;_-* &quot;-&quot;??\ [$€-410]_-;_-@_-"/>
    <numFmt numFmtId="212" formatCode="[$-410]dddd\ d\ mmmm\ yyyy"/>
    <numFmt numFmtId="213" formatCode="[$€-2]\ #,##0;[Red]\-[$€-2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205" fontId="45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93" fontId="43" fillId="0" borderId="0" xfId="0" applyNumberFormat="1" applyFont="1" applyBorder="1" applyAlignment="1">
      <alignment vertical="center"/>
    </xf>
    <xf numFmtId="9" fontId="43" fillId="0" borderId="0" xfId="51" applyFont="1" applyAlignment="1">
      <alignment vertical="center"/>
    </xf>
    <xf numFmtId="193" fontId="43" fillId="0" borderId="0" xfId="0" applyNumberFormat="1" applyFont="1" applyAlignment="1">
      <alignment vertical="center"/>
    </xf>
    <xf numFmtId="10" fontId="43" fillId="0" borderId="0" xfId="51" applyNumberFormat="1" applyFont="1" applyBorder="1" applyAlignment="1">
      <alignment vertical="center"/>
    </xf>
    <xf numFmtId="193" fontId="46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93" fontId="44" fillId="33" borderId="10" xfId="0" applyNumberFormat="1" applyFont="1" applyFill="1" applyBorder="1" applyAlignment="1">
      <alignment horizontal="center" vertical="center" wrapText="1"/>
    </xf>
    <xf numFmtId="191" fontId="46" fillId="0" borderId="10" xfId="47" applyNumberFormat="1" applyFont="1" applyFill="1" applyBorder="1" applyAlignment="1">
      <alignment vertical="center"/>
    </xf>
    <xf numFmtId="4" fontId="43" fillId="0" borderId="0" xfId="0" applyNumberFormat="1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193" fontId="44" fillId="33" borderId="11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205" fontId="45" fillId="0" borderId="18" xfId="0" applyNumberFormat="1" applyFont="1" applyBorder="1" applyAlignment="1">
      <alignment vertical="center"/>
    </xf>
    <xf numFmtId="10" fontId="46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91" fontId="45" fillId="0" borderId="18" xfId="47" applyNumberFormat="1" applyFont="1" applyFill="1" applyBorder="1" applyAlignment="1">
      <alignment vertical="center"/>
    </xf>
    <xf numFmtId="10" fontId="46" fillId="0" borderId="10" xfId="0" applyNumberFormat="1" applyFont="1" applyBorder="1" applyAlignment="1">
      <alignment horizontal="center" vertical="center"/>
    </xf>
    <xf numFmtId="179" fontId="43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191" fontId="45" fillId="0" borderId="10" xfId="47" applyNumberFormat="1" applyFont="1" applyFill="1" applyBorder="1" applyAlignment="1">
      <alignment vertical="center"/>
    </xf>
    <xf numFmtId="193" fontId="46" fillId="0" borderId="0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Layout" zoomScale="80" zoomScaleNormal="80" zoomScalePageLayoutView="80" workbookViewId="0" topLeftCell="A4">
      <selection activeCell="E4" sqref="E4"/>
    </sheetView>
  </sheetViews>
  <sheetFormatPr defaultColWidth="11.421875" defaultRowHeight="15"/>
  <cols>
    <col min="1" max="1" width="7.00390625" style="1" customWidth="1"/>
    <col min="2" max="2" width="19.28125" style="1" customWidth="1"/>
    <col min="3" max="3" width="39.00390625" style="1" customWidth="1"/>
    <col min="4" max="4" width="11.140625" style="1" bestFit="1" customWidth="1"/>
    <col min="5" max="5" width="17.28125" style="10" customWidth="1"/>
    <col min="6" max="6" width="17.8515625" style="7" customWidth="1"/>
    <col min="7" max="7" width="17.00390625" style="7" customWidth="1"/>
    <col min="8" max="8" width="16.8515625" style="7" customWidth="1"/>
    <col min="9" max="9" width="21.7109375" style="1" customWidth="1"/>
    <col min="10" max="10" width="15.8515625" style="1" customWidth="1"/>
    <col min="11" max="11" width="17.8515625" style="1" customWidth="1"/>
    <col min="12" max="12" width="19.7109375" style="1" customWidth="1"/>
    <col min="13" max="13" width="13.421875" style="1" bestFit="1" customWidth="1"/>
    <col min="14" max="14" width="11.8515625" style="1" bestFit="1" customWidth="1"/>
    <col min="15" max="16384" width="9.140625" style="1" customWidth="1"/>
  </cols>
  <sheetData>
    <row r="1" spans="1:11" ht="38.25" customHeight="1" thickBo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136.5" customHeight="1" thickBot="1">
      <c r="A2" s="15" t="s">
        <v>5</v>
      </c>
      <c r="B2" s="17" t="s">
        <v>22</v>
      </c>
      <c r="C2" s="17" t="s">
        <v>1</v>
      </c>
      <c r="D2" s="18" t="s">
        <v>6</v>
      </c>
      <c r="E2" s="30" t="s">
        <v>2</v>
      </c>
      <c r="F2" s="12" t="s">
        <v>3</v>
      </c>
      <c r="G2" s="19" t="s">
        <v>8</v>
      </c>
      <c r="H2" s="11" t="s">
        <v>7</v>
      </c>
      <c r="I2" s="15" t="s">
        <v>4</v>
      </c>
      <c r="J2" s="11" t="s">
        <v>9</v>
      </c>
      <c r="K2" s="15" t="s">
        <v>10</v>
      </c>
    </row>
    <row r="3" spans="1:12" ht="103.5" customHeight="1" thickBot="1">
      <c r="A3" s="20">
        <v>1</v>
      </c>
      <c r="B3" s="37">
        <v>1680953</v>
      </c>
      <c r="C3" s="24" t="s">
        <v>20</v>
      </c>
      <c r="D3" s="25" t="s">
        <v>21</v>
      </c>
      <c r="E3" s="26" t="s">
        <v>11</v>
      </c>
      <c r="F3" s="13">
        <v>3055747.8</v>
      </c>
      <c r="G3" s="13">
        <v>821894</v>
      </c>
      <c r="H3" s="13">
        <v>450000</v>
      </c>
      <c r="I3" s="32">
        <f>H3/F3</f>
        <v>0.1472634619912023</v>
      </c>
      <c r="J3" s="13">
        <f>112500+135000+112500</f>
        <v>360000</v>
      </c>
      <c r="K3" s="13">
        <f>90000</f>
        <v>90000</v>
      </c>
      <c r="L3" s="36"/>
    </row>
    <row r="4" spans="1:11" ht="103.5" customHeight="1" thickBot="1">
      <c r="A4" s="21">
        <v>2</v>
      </c>
      <c r="B4" s="37">
        <v>1680912</v>
      </c>
      <c r="C4" s="24" t="s">
        <v>19</v>
      </c>
      <c r="D4" s="25" t="s">
        <v>21</v>
      </c>
      <c r="E4" s="27" t="s">
        <v>12</v>
      </c>
      <c r="F4" s="13">
        <v>4503000</v>
      </c>
      <c r="G4" s="13">
        <v>632947.13</v>
      </c>
      <c r="H4" s="13">
        <v>300000</v>
      </c>
      <c r="I4" s="33">
        <f>H4/F4</f>
        <v>0.06662225183211193</v>
      </c>
      <c r="J4" s="13">
        <f>75000+90000</f>
        <v>165000</v>
      </c>
      <c r="K4" s="13">
        <f>75000+60000</f>
        <v>135000</v>
      </c>
    </row>
    <row r="5" spans="1:11" ht="102.75" thickBot="1">
      <c r="A5" s="21">
        <v>3</v>
      </c>
      <c r="B5" s="37">
        <v>1680969</v>
      </c>
      <c r="C5" s="24" t="s">
        <v>18</v>
      </c>
      <c r="D5" s="25" t="s">
        <v>21</v>
      </c>
      <c r="E5" s="27" t="s">
        <v>13</v>
      </c>
      <c r="F5" s="13">
        <v>7260404</v>
      </c>
      <c r="G5" s="13">
        <v>218850</v>
      </c>
      <c r="H5" s="13">
        <v>100000</v>
      </c>
      <c r="I5" s="32">
        <f>H5/F5</f>
        <v>0.013773338232968854</v>
      </c>
      <c r="J5" s="13">
        <f>25000+30000+25000</f>
        <v>80000</v>
      </c>
      <c r="K5" s="13">
        <f>20000</f>
        <v>20000</v>
      </c>
    </row>
    <row r="6" spans="1:11" ht="90" thickBot="1">
      <c r="A6" s="21">
        <v>5</v>
      </c>
      <c r="B6" s="37">
        <v>1680991</v>
      </c>
      <c r="C6" s="24" t="s">
        <v>17</v>
      </c>
      <c r="D6" s="25" t="s">
        <v>21</v>
      </c>
      <c r="E6" s="27" t="s">
        <v>14</v>
      </c>
      <c r="F6" s="13">
        <v>2663594</v>
      </c>
      <c r="G6" s="13">
        <v>90190</v>
      </c>
      <c r="H6" s="13">
        <v>40000</v>
      </c>
      <c r="I6" s="32">
        <f>H6/F6</f>
        <v>0.015017303688174699</v>
      </c>
      <c r="J6" s="13">
        <f>10000+12000+10000</f>
        <v>32000</v>
      </c>
      <c r="K6" s="13">
        <f>8000</f>
        <v>8000</v>
      </c>
    </row>
    <row r="7" spans="1:11" ht="88.5" customHeight="1" thickBot="1">
      <c r="A7" s="22">
        <v>7</v>
      </c>
      <c r="B7" s="37">
        <v>1680995</v>
      </c>
      <c r="C7" s="24" t="s">
        <v>16</v>
      </c>
      <c r="D7" s="25" t="s">
        <v>21</v>
      </c>
      <c r="E7" s="27" t="s">
        <v>15</v>
      </c>
      <c r="F7" s="13">
        <v>41306.1</v>
      </c>
      <c r="G7" s="13">
        <v>0</v>
      </c>
      <c r="H7" s="13">
        <v>27000</v>
      </c>
      <c r="I7" s="32">
        <f>H7/F7</f>
        <v>0.6536564817303013</v>
      </c>
      <c r="J7" s="13">
        <f>13500+6750</f>
        <v>20250</v>
      </c>
      <c r="K7" s="13">
        <f>6750</f>
        <v>6750</v>
      </c>
    </row>
    <row r="8" spans="1:12" ht="15.75" thickBot="1">
      <c r="A8" s="23"/>
      <c r="B8" s="2"/>
      <c r="C8" s="28" t="s">
        <v>0</v>
      </c>
      <c r="D8" s="2"/>
      <c r="E8" s="29"/>
      <c r="F8" s="31">
        <f>SUM(F3:F7)</f>
        <v>17524051.900000002</v>
      </c>
      <c r="G8" s="3">
        <f>SUM(G3:G7)</f>
        <v>1763881.13</v>
      </c>
      <c r="H8" s="34">
        <f>SUM(H3:H7)</f>
        <v>917000</v>
      </c>
      <c r="I8" s="35"/>
      <c r="J8" s="38">
        <f>SUM(J3:J7)</f>
        <v>657250</v>
      </c>
      <c r="K8" s="38">
        <f>SUM(K3:K7)</f>
        <v>259750</v>
      </c>
      <c r="L8" s="16"/>
    </row>
    <row r="9" spans="3:9" ht="14.25">
      <c r="C9" s="4"/>
      <c r="D9" s="4"/>
      <c r="F9" s="5"/>
      <c r="G9" s="5"/>
      <c r="H9" s="5"/>
      <c r="I9" s="6"/>
    </row>
    <row r="10" spans="3:9" ht="14.25">
      <c r="C10" s="4"/>
      <c r="I10" s="8"/>
    </row>
    <row r="11" spans="6:10" ht="14.25">
      <c r="F11" s="39"/>
      <c r="G11" s="9"/>
      <c r="H11" s="9"/>
      <c r="J11" s="16"/>
    </row>
    <row r="12" spans="6:9" ht="14.25">
      <c r="F12" s="39"/>
      <c r="G12" s="9"/>
      <c r="H12" s="9"/>
      <c r="I12" s="7"/>
    </row>
    <row r="17" ht="14.25">
      <c r="E17" s="14"/>
    </row>
    <row r="18" spans="3:9" ht="14.25">
      <c r="C18" s="4"/>
      <c r="I18" s="7"/>
    </row>
  </sheetData>
  <sheetProtection/>
  <mergeCells count="2">
    <mergeCell ref="F11:F12"/>
    <mergeCell ref="A1:K1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Lorenzi</dc:creator>
  <cp:keywords/>
  <dc:description/>
  <cp:lastModifiedBy>Angelika Runggaldier (IDM Südtirol)</cp:lastModifiedBy>
  <cp:lastPrinted>2019-07-10T11:57:03Z</cp:lastPrinted>
  <dcterms:created xsi:type="dcterms:W3CDTF">2009-11-17T11:17:32Z</dcterms:created>
  <dcterms:modified xsi:type="dcterms:W3CDTF">2020-07-16T07:49:28Z</dcterms:modified>
  <cp:category/>
  <cp:version/>
  <cp:contentType/>
  <cp:contentStatus/>
</cp:coreProperties>
</file>