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_DEVELOPMENT\Film_Fund_Commission\1_Foerderung_und_Finanzierung\Förderung\Calls\2021\21-3\Anordnung Direktor Zusagen\"/>
    </mc:Choice>
  </mc:AlternateContent>
  <bookViews>
    <workbookView xWindow="0" yWindow="0" windowWidth="28800" windowHeight="11700"/>
  </bookViews>
  <sheets>
    <sheet name="Foglio1" sheetId="1" r:id="rId1"/>
  </sheets>
  <definedNames>
    <definedName name="_xlnm.Print_Area" localSheetId="0">Foglio1!$A$1:$I$15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K15" i="1"/>
  <c r="J15" i="1"/>
  <c r="J13" i="1"/>
  <c r="K8" i="1"/>
  <c r="K7" i="1"/>
  <c r="J7" i="1"/>
  <c r="K6" i="1"/>
  <c r="J6" i="1"/>
  <c r="K5" i="1"/>
  <c r="J5" i="1"/>
  <c r="L4" i="1"/>
  <c r="K3" i="1"/>
  <c r="H15" i="1"/>
  <c r="I14" i="1"/>
  <c r="I5" i="1"/>
  <c r="I6" i="1"/>
  <c r="I7" i="1"/>
  <c r="I8" i="1"/>
  <c r="I9" i="1"/>
  <c r="I10" i="1"/>
  <c r="I11" i="1"/>
  <c r="I13" i="1"/>
  <c r="I12" i="1"/>
  <c r="L15" i="1"/>
  <c r="I4" i="1"/>
  <c r="I3" i="1"/>
</calcChain>
</file>

<file path=xl/sharedStrings.xml><?xml version="1.0" encoding="utf-8"?>
<sst xmlns="http://schemas.openxmlformats.org/spreadsheetml/2006/main" count="60" uniqueCount="40">
  <si>
    <t>INSGESAMT - TOTALE</t>
  </si>
  <si>
    <t xml:space="preserve">Produktionsfirma - Impresa di produzione
MWST Nr. - Partita IVA
</t>
  </si>
  <si>
    <t>Projektname                          Nome del progetto</t>
  </si>
  <si>
    <t>Gesamtherstel-lungskosten 
Costo complessivo di produzione</t>
  </si>
  <si>
    <t>Anteil an den Gesamt-herstellungskosten gemäß Antrag             Quota sul costo complessivo di produzione in base alla domanda</t>
  </si>
  <si>
    <t>lf.Nr.
    n.ord.</t>
  </si>
  <si>
    <t xml:space="preserve">Datum
 data
</t>
  </si>
  <si>
    <t>Genehmigter Beitrag
Contributo concesso</t>
  </si>
  <si>
    <t>Territorialeffekt
Effetto territoriale</t>
  </si>
  <si>
    <t>Genehmigter Beitrag 2021
Contributo concesso</t>
  </si>
  <si>
    <t>ID Nr.
COR Nr.</t>
  </si>
  <si>
    <t>Genehmigter Beitrag 2022
Contributo concesso</t>
  </si>
  <si>
    <t>Genehmigter Beitrag 2023
Contributo concesso</t>
  </si>
  <si>
    <t>Deer Girl</t>
  </si>
  <si>
    <t>21/09/2021</t>
  </si>
  <si>
    <t>Sturm am Manaslu</t>
  </si>
  <si>
    <t>Joe der Film</t>
  </si>
  <si>
    <t>Jump Out</t>
  </si>
  <si>
    <t>Ich, Margarete</t>
  </si>
  <si>
    <t>Eden Sonate</t>
  </si>
  <si>
    <t>Tempest Film Produktion und Verleih GmbH
Münsterlandstraße 5
10317 Berlin
Deutschland
s.fina@tempest-film.com
P.Iva/MwSt.: DE296462500</t>
  </si>
  <si>
    <t>epo-film produktionsges.m.b.h.
Edelsinnstraße 58
1120 Wien
Österreich
dieter.pochlatko@epofilm.com
P.IVA/MwSt.: ATU28752800</t>
  </si>
  <si>
    <t>Albolina Film GmbH
Zollstangenplatz 4
39100 Bozen
Italien
albolinafilm@legalmail.it
P.IVA/MwSt.: IT02757600214</t>
  </si>
  <si>
    <t>Vivo film Srl
Via Gualtiero Castellini 33
00197 Roma
Italia
vivofilm@pec.it
P.IVA/MwSt.: IT07939951005</t>
  </si>
  <si>
    <t>Dolomites Film GmbH
Sigmundskronerstraße 53
39100 Bozen
Italien
dolomytefilm@legalmail.it
P.IVA/MwSt.: IT02807010216</t>
  </si>
  <si>
    <t>Mediaart Production Coop Genossenschaft
Dantestraße 28
39100 Bozen
Italien
mediaart@pec.it
P.IVA/MwSt.: IT00765890215</t>
  </si>
  <si>
    <t>Tico Film Company Srl
Via di Torrebianca 26
34122 Trieste
Italia
ticofilm@legalmail.it
P.IVA/MwSt.: IT08607501007</t>
  </si>
  <si>
    <t>Bagarrefilm OHG 
Puflatschstraße 3
39040 Kastelruth
Italien
bagarrefilm@legalmail.it
P.IVA/MwSt.: IT02942040219</t>
  </si>
  <si>
    <t>Miramonte Film di Andreas Pichler SAS
Bozner Boden Weg 17
39100 Bozen
Italien
miramontefilm@pec.it
P.IVA/MwSt.: IT02402220210</t>
  </si>
  <si>
    <t>BinIchDenn</t>
  </si>
  <si>
    <t>Mannicam KG
Althingstraße 24
39031 Bruneck
Italien
mannicam@legalmail.it
P.IVA/MwSt.: IT02671530216</t>
  </si>
  <si>
    <t>Reports from the void</t>
  </si>
  <si>
    <t>TÒSU Film OHG
Zimmerpforte 4
20099 Hamburg
Deutschland
martin.prinoth@gmx.net
P.IVA/MwSt.: DE336922630</t>
  </si>
  <si>
    <t>Movie.mento GmbH
Sparkassenstraße 5
39100 Bozen
Italien
moviemento@pec.it
P.IVA/MwSt.: IT02578660215</t>
  </si>
  <si>
    <t>-</t>
  </si>
  <si>
    <t>Ein ganzes Leben</t>
  </si>
  <si>
    <t>Sasha</t>
  </si>
  <si>
    <t>Leben mit den Bären (AT)</t>
  </si>
  <si>
    <r>
      <t xml:space="preserve">A N L A G E  "A"    -    A L L E G A T O  "A"
</t>
    </r>
    <r>
      <rPr>
        <b/>
        <sz val="11"/>
        <rFont val="Arial"/>
        <family val="2"/>
      </rPr>
      <t xml:space="preserve"> ZUR ANORDNUNG CALL 3 / 2021 VOM 11.11.2021 - AL PROVVEDIMENTO CALL 3 / 2021 DD. 11.11.2021</t>
    </r>
  </si>
  <si>
    <t>Zerrissen. Mein teures Dörflein Mühlen (AT)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</si>
</sst>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-&quot;€&quot;\ * #,##0.00_-;\-&quot;€&quot;\ * #,##0.00_-;_-&quot;€&quot;\ * &quot;-&quot;??_-;_-@_-"/>
    <numFmt numFmtId="167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9" fontId="7" fillId="0" borderId="0" xfId="2" applyFont="1" applyAlignment="1">
      <alignment vertical="center"/>
    </xf>
    <xf numFmtId="167" fontId="7" fillId="0" borderId="0" xfId="0" applyNumberFormat="1" applyFont="1" applyAlignment="1">
      <alignment vertical="center"/>
    </xf>
    <xf numFmtId="10" fontId="7" fillId="0" borderId="0" xfId="2" applyNumberFormat="1" applyFont="1" applyBorder="1" applyAlignment="1">
      <alignment vertical="center"/>
    </xf>
    <xf numFmtId="167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6" fontId="10" fillId="0" borderId="8" xfId="1" applyNumberFormat="1" applyFont="1" applyFill="1" applyBorder="1" applyAlignment="1">
      <alignment vertical="center"/>
    </xf>
    <xf numFmtId="10" fontId="10" fillId="0" borderId="8" xfId="0" applyNumberFormat="1" applyFont="1" applyBorder="1" applyAlignment="1">
      <alignment horizontal="center" vertical="center"/>
    </xf>
    <xf numFmtId="166" fontId="10" fillId="0" borderId="9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showWhiteSpace="0" view="pageLayout" topLeftCell="A10" zoomScale="70" zoomScaleNormal="80" zoomScalePageLayoutView="70" workbookViewId="0">
      <selection activeCell="Q10" sqref="Q10"/>
    </sheetView>
  </sheetViews>
  <sheetFormatPr baseColWidth="10" defaultColWidth="9.140625" defaultRowHeight="14.25" x14ac:dyDescent="0.25"/>
  <cols>
    <col min="1" max="1" width="7" style="1" customWidth="1"/>
    <col min="2" max="2" width="19.28515625" style="1" customWidth="1"/>
    <col min="3" max="3" width="44.5703125" style="1" customWidth="1"/>
    <col min="4" max="4" width="12.5703125" style="1" bestFit="1" customWidth="1"/>
    <col min="5" max="5" width="19.28515625" style="8" customWidth="1"/>
    <col min="6" max="6" width="29.28515625" style="5" bestFit="1" customWidth="1"/>
    <col min="7" max="7" width="24.7109375" style="5" bestFit="1" customWidth="1"/>
    <col min="8" max="8" width="28.140625" style="5" bestFit="1" customWidth="1"/>
    <col min="9" max="9" width="21.7109375" style="1" customWidth="1"/>
    <col min="10" max="10" width="28.28515625" style="1" bestFit="1" customWidth="1"/>
    <col min="11" max="11" width="28.5703125" style="1" bestFit="1" customWidth="1"/>
    <col min="12" max="12" width="28.28515625" style="1" bestFit="1" customWidth="1"/>
    <col min="13" max="13" width="19.7109375" style="1" customWidth="1"/>
    <col min="14" max="14" width="13.42578125" style="1" bestFit="1" customWidth="1"/>
    <col min="15" max="15" width="11.85546875" style="1" bestFit="1" customWidth="1"/>
    <col min="16" max="16384" width="9.140625" style="1"/>
  </cols>
  <sheetData>
    <row r="1" spans="1:13" ht="38.25" customHeight="1" thickBot="1" x14ac:dyDescent="0.3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s="8" customFormat="1" ht="159" customHeight="1" x14ac:dyDescent="0.25">
      <c r="A2" s="15" t="s">
        <v>5</v>
      </c>
      <c r="B2" s="16" t="s">
        <v>10</v>
      </c>
      <c r="C2" s="16" t="s">
        <v>1</v>
      </c>
      <c r="D2" s="16" t="s">
        <v>6</v>
      </c>
      <c r="E2" s="16" t="s">
        <v>2</v>
      </c>
      <c r="F2" s="17" t="s">
        <v>3</v>
      </c>
      <c r="G2" s="17" t="s">
        <v>8</v>
      </c>
      <c r="H2" s="16" t="s">
        <v>7</v>
      </c>
      <c r="I2" s="16" t="s">
        <v>4</v>
      </c>
      <c r="J2" s="16" t="s">
        <v>9</v>
      </c>
      <c r="K2" s="16" t="s">
        <v>11</v>
      </c>
      <c r="L2" s="18" t="s">
        <v>12</v>
      </c>
    </row>
    <row r="3" spans="1:13" ht="103.5" customHeight="1" x14ac:dyDescent="0.25">
      <c r="A3" s="19">
        <v>1</v>
      </c>
      <c r="B3" s="29">
        <v>6264781</v>
      </c>
      <c r="C3" s="32" t="s">
        <v>23</v>
      </c>
      <c r="D3" s="12" t="s">
        <v>14</v>
      </c>
      <c r="E3" s="28" t="s">
        <v>13</v>
      </c>
      <c r="F3" s="13">
        <v>1800132.72</v>
      </c>
      <c r="G3" s="13">
        <v>577043.6</v>
      </c>
      <c r="H3" s="13">
        <v>360000</v>
      </c>
      <c r="I3" s="14">
        <f>H3/F3</f>
        <v>0.19998525442057405</v>
      </c>
      <c r="J3" s="13">
        <v>90000</v>
      </c>
      <c r="K3" s="13">
        <f>108000+90000</f>
        <v>198000</v>
      </c>
      <c r="L3" s="20">
        <v>72000</v>
      </c>
      <c r="M3" s="11"/>
    </row>
    <row r="4" spans="1:13" ht="103.5" customHeight="1" x14ac:dyDescent="0.25">
      <c r="A4" s="19">
        <v>2</v>
      </c>
      <c r="B4" s="30">
        <v>6241402</v>
      </c>
      <c r="C4" s="32" t="s">
        <v>21</v>
      </c>
      <c r="D4" s="12" t="s">
        <v>14</v>
      </c>
      <c r="E4" s="28" t="s">
        <v>35</v>
      </c>
      <c r="F4" s="13">
        <v>6845131</v>
      </c>
      <c r="G4" s="13">
        <v>536067</v>
      </c>
      <c r="H4" s="13">
        <v>300000</v>
      </c>
      <c r="I4" s="14">
        <f>H4/F4</f>
        <v>4.3826772635907188E-2</v>
      </c>
      <c r="J4" s="13">
        <v>75000</v>
      </c>
      <c r="K4" s="13">
        <v>90000</v>
      </c>
      <c r="L4" s="20">
        <f>75000+60000</f>
        <v>135000</v>
      </c>
      <c r="M4" s="11"/>
    </row>
    <row r="5" spans="1:13" ht="103.5" customHeight="1" x14ac:dyDescent="0.25">
      <c r="A5" s="19">
        <v>3</v>
      </c>
      <c r="B5" s="30">
        <v>6242145</v>
      </c>
      <c r="C5" s="32" t="s">
        <v>22</v>
      </c>
      <c r="D5" s="12" t="s">
        <v>14</v>
      </c>
      <c r="E5" s="28" t="s">
        <v>36</v>
      </c>
      <c r="F5" s="13">
        <v>753524.84</v>
      </c>
      <c r="G5" s="13">
        <v>300000</v>
      </c>
      <c r="H5" s="13">
        <v>160000</v>
      </c>
      <c r="I5" s="14">
        <f t="shared" ref="I5:I14" si="0">H5/F5</f>
        <v>0.21233540224101968</v>
      </c>
      <c r="J5" s="13">
        <f>40000+48000</f>
        <v>88000</v>
      </c>
      <c r="K5" s="13">
        <f>40000+32000</f>
        <v>72000</v>
      </c>
      <c r="L5" s="20" t="s">
        <v>34</v>
      </c>
      <c r="M5" s="11"/>
    </row>
    <row r="6" spans="1:13" ht="103.5" customHeight="1" x14ac:dyDescent="0.25">
      <c r="A6" s="19">
        <v>4</v>
      </c>
      <c r="B6" s="30">
        <v>6242516</v>
      </c>
      <c r="C6" s="32" t="s">
        <v>24</v>
      </c>
      <c r="D6" s="12" t="s">
        <v>14</v>
      </c>
      <c r="E6" s="28" t="s">
        <v>15</v>
      </c>
      <c r="F6" s="13">
        <v>306000</v>
      </c>
      <c r="G6" s="13">
        <v>212050</v>
      </c>
      <c r="H6" s="13">
        <v>90000</v>
      </c>
      <c r="I6" s="14">
        <f t="shared" si="0"/>
        <v>0.29411764705882354</v>
      </c>
      <c r="J6" s="13">
        <f>22500+27000</f>
        <v>49500</v>
      </c>
      <c r="K6" s="13">
        <f>22500+18000</f>
        <v>40500</v>
      </c>
      <c r="L6" s="20" t="s">
        <v>34</v>
      </c>
      <c r="M6" s="11"/>
    </row>
    <row r="7" spans="1:13" ht="103.5" customHeight="1" x14ac:dyDescent="0.25">
      <c r="A7" s="19">
        <v>5</v>
      </c>
      <c r="B7" s="30">
        <v>6243102</v>
      </c>
      <c r="C7" s="32" t="s">
        <v>25</v>
      </c>
      <c r="D7" s="12" t="s">
        <v>14</v>
      </c>
      <c r="E7" s="28" t="s">
        <v>16</v>
      </c>
      <c r="F7" s="13">
        <v>363000</v>
      </c>
      <c r="G7" s="13">
        <v>334984</v>
      </c>
      <c r="H7" s="13">
        <v>80000</v>
      </c>
      <c r="I7" s="14">
        <f t="shared" si="0"/>
        <v>0.22038567493112948</v>
      </c>
      <c r="J7" s="13">
        <f>20000+24000</f>
        <v>44000</v>
      </c>
      <c r="K7" s="13">
        <f>20000+16000</f>
        <v>36000</v>
      </c>
      <c r="L7" s="20" t="s">
        <v>34</v>
      </c>
      <c r="M7" s="11"/>
    </row>
    <row r="8" spans="1:13" ht="106.9" customHeight="1" x14ac:dyDescent="0.25">
      <c r="A8" s="19">
        <v>6</v>
      </c>
      <c r="B8" s="30">
        <v>6256979</v>
      </c>
      <c r="C8" s="32" t="s">
        <v>26</v>
      </c>
      <c r="D8" s="12" t="s">
        <v>14</v>
      </c>
      <c r="E8" s="28" t="s">
        <v>17</v>
      </c>
      <c r="F8" s="13">
        <v>322330.65000000002</v>
      </c>
      <c r="G8" s="13">
        <v>102190</v>
      </c>
      <c r="H8" s="13">
        <v>60000</v>
      </c>
      <c r="I8" s="14">
        <f t="shared" si="0"/>
        <v>0.18614425900856774</v>
      </c>
      <c r="J8" s="13">
        <v>0</v>
      </c>
      <c r="K8" s="13">
        <f>15000+18000+15000</f>
        <v>48000</v>
      </c>
      <c r="L8" s="20">
        <v>12000</v>
      </c>
      <c r="M8" s="11"/>
    </row>
    <row r="9" spans="1:13" ht="103.5" customHeight="1" x14ac:dyDescent="0.25">
      <c r="A9" s="19">
        <v>7</v>
      </c>
      <c r="B9" s="30">
        <v>6257195</v>
      </c>
      <c r="C9" s="31" t="s">
        <v>20</v>
      </c>
      <c r="D9" s="12" t="s">
        <v>14</v>
      </c>
      <c r="E9" s="28" t="s">
        <v>18</v>
      </c>
      <c r="F9" s="13">
        <v>65000</v>
      </c>
      <c r="G9" s="13" t="s">
        <v>34</v>
      </c>
      <c r="H9" s="13">
        <v>45000</v>
      </c>
      <c r="I9" s="14">
        <f t="shared" si="0"/>
        <v>0.69230769230769229</v>
      </c>
      <c r="J9" s="13">
        <v>22500</v>
      </c>
      <c r="K9" s="13">
        <v>11250</v>
      </c>
      <c r="L9" s="20">
        <v>11250</v>
      </c>
      <c r="M9" s="11"/>
    </row>
    <row r="10" spans="1:13" ht="103.5" customHeight="1" x14ac:dyDescent="0.25">
      <c r="A10" s="19">
        <v>8</v>
      </c>
      <c r="B10" s="30">
        <v>6257536</v>
      </c>
      <c r="C10" s="31" t="s">
        <v>27</v>
      </c>
      <c r="D10" s="12" t="s">
        <v>14</v>
      </c>
      <c r="E10" s="28" t="s">
        <v>19</v>
      </c>
      <c r="F10" s="13">
        <v>63072.5</v>
      </c>
      <c r="G10" s="13" t="s">
        <v>34</v>
      </c>
      <c r="H10" s="13">
        <v>42000</v>
      </c>
      <c r="I10" s="14">
        <f t="shared" si="0"/>
        <v>0.66590035276863924</v>
      </c>
      <c r="J10" s="13">
        <v>21000</v>
      </c>
      <c r="K10" s="13">
        <v>10500</v>
      </c>
      <c r="L10" s="20">
        <v>10500</v>
      </c>
      <c r="M10" s="11"/>
    </row>
    <row r="11" spans="1:13" ht="103.5" customHeight="1" x14ac:dyDescent="0.25">
      <c r="A11" s="19">
        <v>9</v>
      </c>
      <c r="B11" s="30">
        <v>6257796</v>
      </c>
      <c r="C11" s="31" t="s">
        <v>28</v>
      </c>
      <c r="D11" s="12" t="s">
        <v>14</v>
      </c>
      <c r="E11" s="28" t="s">
        <v>37</v>
      </c>
      <c r="F11" s="13">
        <v>83300</v>
      </c>
      <c r="G11" s="13" t="s">
        <v>34</v>
      </c>
      <c r="H11" s="13">
        <v>35000</v>
      </c>
      <c r="I11" s="14">
        <f t="shared" si="0"/>
        <v>0.42016806722689076</v>
      </c>
      <c r="J11" s="13">
        <v>17500</v>
      </c>
      <c r="K11" s="13">
        <v>8750</v>
      </c>
      <c r="L11" s="20">
        <v>8750</v>
      </c>
      <c r="M11" s="11"/>
    </row>
    <row r="12" spans="1:13" ht="103.5" customHeight="1" x14ac:dyDescent="0.25">
      <c r="A12" s="19">
        <v>10</v>
      </c>
      <c r="B12" s="30">
        <v>6257840</v>
      </c>
      <c r="C12" s="31" t="s">
        <v>30</v>
      </c>
      <c r="D12" s="12" t="s">
        <v>14</v>
      </c>
      <c r="E12" s="28" t="s">
        <v>39</v>
      </c>
      <c r="F12" s="13">
        <v>42163</v>
      </c>
      <c r="G12" s="13">
        <v>42163</v>
      </c>
      <c r="H12" s="13">
        <v>25000</v>
      </c>
      <c r="I12" s="14">
        <f t="shared" si="0"/>
        <v>0.59293693522756918</v>
      </c>
      <c r="J12" s="13">
        <v>17500</v>
      </c>
      <c r="K12" s="13">
        <v>7500</v>
      </c>
      <c r="L12" s="20" t="s">
        <v>34</v>
      </c>
      <c r="M12" s="11"/>
    </row>
    <row r="13" spans="1:13" ht="103.5" customHeight="1" x14ac:dyDescent="0.25">
      <c r="A13" s="19">
        <v>11</v>
      </c>
      <c r="B13" s="30">
        <v>6258078</v>
      </c>
      <c r="C13" s="31" t="s">
        <v>33</v>
      </c>
      <c r="D13" s="12" t="s">
        <v>14</v>
      </c>
      <c r="E13" s="28" t="s">
        <v>29</v>
      </c>
      <c r="F13" s="13">
        <v>64200</v>
      </c>
      <c r="G13" s="13">
        <v>61200</v>
      </c>
      <c r="H13" s="13">
        <v>20000</v>
      </c>
      <c r="I13" s="14">
        <f>H13/F13</f>
        <v>0.3115264797507788</v>
      </c>
      <c r="J13" s="13">
        <f>14000+6000</f>
        <v>20000</v>
      </c>
      <c r="K13" s="13" t="s">
        <v>34</v>
      </c>
      <c r="L13" s="20" t="s">
        <v>34</v>
      </c>
      <c r="M13" s="11"/>
    </row>
    <row r="14" spans="1:13" ht="103.5" customHeight="1" thickBot="1" x14ac:dyDescent="0.3">
      <c r="A14" s="19">
        <v>12</v>
      </c>
      <c r="B14" s="30">
        <v>6258361</v>
      </c>
      <c r="C14" s="31" t="s">
        <v>32</v>
      </c>
      <c r="D14" s="12" t="s">
        <v>14</v>
      </c>
      <c r="E14" s="28" t="s">
        <v>31</v>
      </c>
      <c r="F14" s="13">
        <v>64000</v>
      </c>
      <c r="G14" s="13">
        <v>12000</v>
      </c>
      <c r="H14" s="13">
        <v>16500</v>
      </c>
      <c r="I14" s="14">
        <f t="shared" si="0"/>
        <v>0.2578125</v>
      </c>
      <c r="J14" s="13">
        <v>11550</v>
      </c>
      <c r="K14" s="13">
        <v>4950</v>
      </c>
      <c r="L14" s="20" t="s">
        <v>34</v>
      </c>
      <c r="M14" s="11"/>
    </row>
    <row r="15" spans="1:13" ht="15.75" thickBot="1" x14ac:dyDescent="0.3">
      <c r="A15" s="21"/>
      <c r="B15" s="22"/>
      <c r="C15" s="22" t="s">
        <v>0</v>
      </c>
      <c r="D15" s="23"/>
      <c r="E15" s="24"/>
      <c r="F15" s="25">
        <f>SUM(F3:F14)</f>
        <v>10771854.710000001</v>
      </c>
      <c r="G15" s="25">
        <f>SUM(G3:G14)</f>
        <v>2177697.6</v>
      </c>
      <c r="H15" s="25">
        <f>SUM(H3:H14)</f>
        <v>1233500</v>
      </c>
      <c r="I15" s="26"/>
      <c r="J15" s="25">
        <f>SUM(J3:J14)</f>
        <v>456550</v>
      </c>
      <c r="K15" s="25">
        <f>SUM(K3:K14)</f>
        <v>527450</v>
      </c>
      <c r="L15" s="27">
        <f>SUM(L3:L12)</f>
        <v>249500</v>
      </c>
      <c r="M15" s="10"/>
    </row>
    <row r="16" spans="1:13" x14ac:dyDescent="0.25">
      <c r="C16" s="2"/>
      <c r="D16" s="2"/>
      <c r="F16" s="3"/>
      <c r="G16" s="3"/>
      <c r="H16" s="3"/>
      <c r="I16" s="4"/>
    </row>
    <row r="17" spans="3:11" x14ac:dyDescent="0.25">
      <c r="C17" s="2"/>
      <c r="I17" s="6"/>
    </row>
    <row r="18" spans="3:11" x14ac:dyDescent="0.25">
      <c r="F18" s="33"/>
      <c r="G18" s="7"/>
      <c r="H18" s="7"/>
      <c r="J18" s="10"/>
      <c r="K18" s="10"/>
    </row>
    <row r="19" spans="3:11" x14ac:dyDescent="0.25">
      <c r="F19" s="33"/>
      <c r="G19" s="7"/>
      <c r="H19" s="7"/>
      <c r="I19" s="5"/>
    </row>
    <row r="24" spans="3:11" x14ac:dyDescent="0.25">
      <c r="E24" s="9"/>
    </row>
    <row r="25" spans="3:11" x14ac:dyDescent="0.25">
      <c r="C25" s="2"/>
      <c r="I25" s="5"/>
    </row>
  </sheetData>
  <mergeCells count="2">
    <mergeCell ref="F18:F19"/>
    <mergeCell ref="A1:L1"/>
  </mergeCells>
  <phoneticPr fontId="4" type="noConversion"/>
  <printOptions horizontalCentered="1"/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Foglio1</vt:lpstr>
      <vt:lpstr>Foglio1!Druckbereich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Lorenzi</dc:creator>
  <cp:lastModifiedBy>Beatrix Dalsass (IDM Südtirol)</cp:lastModifiedBy>
  <cp:lastPrinted>2021-11-10T14:37:22Z</cp:lastPrinted>
  <dcterms:created xsi:type="dcterms:W3CDTF">2009-11-17T11:17:32Z</dcterms:created>
  <dcterms:modified xsi:type="dcterms:W3CDTF">2021-11-10T15:32:22Z</dcterms:modified>
</cp:coreProperties>
</file>